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yt\Desktop\STMD Files\STMD Budgets\STMD Budgets 2022\STMD #1 Budget\STMD #1 FINAL Budget\"/>
    </mc:Choice>
  </mc:AlternateContent>
  <xr:revisionPtr revIDLastSave="0" documentId="13_ncr:1_{73A1086F-E249-4560-B98A-7AC660D290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D50" i="1"/>
  <c r="D49" i="1"/>
  <c r="B50" i="1"/>
  <c r="C20" i="1" l="1"/>
  <c r="E19" i="1"/>
  <c r="D46" i="1"/>
  <c r="G20" i="1" l="1"/>
  <c r="G46" i="1"/>
  <c r="G47" i="1" l="1"/>
  <c r="E43" i="1"/>
  <c r="E42" i="1"/>
  <c r="E41" i="1"/>
  <c r="E40" i="1"/>
  <c r="B20" i="1"/>
  <c r="E18" i="1" l="1"/>
  <c r="E17" i="1"/>
  <c r="E16" i="1"/>
  <c r="E15" i="1"/>
  <c r="E14" i="1"/>
  <c r="E12" i="1"/>
  <c r="E11" i="1"/>
  <c r="D20" i="1" l="1"/>
  <c r="B46" i="1" l="1"/>
  <c r="F18" i="1" l="1"/>
  <c r="F16" i="1"/>
  <c r="F15" i="1"/>
  <c r="E20" i="1"/>
  <c r="F20" i="1" l="1"/>
  <c r="E44" i="1" l="1"/>
  <c r="C46" i="1"/>
  <c r="E23" i="1" l="1"/>
  <c r="F28" i="1" l="1"/>
  <c r="E28" i="1"/>
  <c r="F38" i="1" l="1"/>
  <c r="F32" i="1"/>
  <c r="F37" i="1"/>
  <c r="F36" i="1"/>
  <c r="F35" i="1"/>
  <c r="F34" i="1"/>
  <c r="F33" i="1"/>
  <c r="F29" i="1"/>
  <c r="F27" i="1"/>
  <c r="F24" i="1"/>
  <c r="F25" i="1"/>
  <c r="F13" i="1"/>
  <c r="D47" i="1" l="1"/>
  <c r="E39" i="1"/>
  <c r="E38" i="1"/>
  <c r="E32" i="1"/>
  <c r="E37" i="1"/>
  <c r="E36" i="1"/>
  <c r="E35" i="1"/>
  <c r="E34" i="1"/>
  <c r="E33" i="1"/>
  <c r="E30" i="1"/>
  <c r="E31" i="1"/>
  <c r="E29" i="1"/>
  <c r="E27" i="1"/>
  <c r="E25" i="1"/>
  <c r="E24" i="1"/>
  <c r="E13" i="1"/>
  <c r="F46" i="1" l="1"/>
  <c r="E46" i="1"/>
  <c r="C47" i="1"/>
  <c r="B47" i="1" l="1"/>
</calcChain>
</file>

<file path=xl/sharedStrings.xml><?xml version="1.0" encoding="utf-8"?>
<sst xmlns="http://schemas.openxmlformats.org/spreadsheetml/2006/main" count="58" uniqueCount="57">
  <si>
    <t xml:space="preserve">Statement of Revenues &amp; Expenditures with Budget </t>
  </si>
  <si>
    <t xml:space="preserve">GENERAL FUND </t>
  </si>
  <si>
    <t xml:space="preserve">Revenues </t>
  </si>
  <si>
    <t xml:space="preserve">Total Revenues </t>
  </si>
  <si>
    <t xml:space="preserve">Expenditures </t>
  </si>
  <si>
    <t>Budget</t>
  </si>
  <si>
    <t xml:space="preserve">Budget </t>
  </si>
  <si>
    <t>Through</t>
  </si>
  <si>
    <t xml:space="preserve">Variance </t>
  </si>
  <si>
    <t xml:space="preserve">as % of </t>
  </si>
  <si>
    <t xml:space="preserve"> Total Operating Expenditures</t>
  </si>
  <si>
    <t xml:space="preserve"> Revenues over/(under) Expenditures </t>
  </si>
  <si>
    <t xml:space="preserve">Accounting and Finance </t>
  </si>
  <si>
    <t>Audit</t>
  </si>
  <si>
    <t xml:space="preserve">District Management </t>
  </si>
  <si>
    <t xml:space="preserve">District Engineer </t>
  </si>
  <si>
    <t xml:space="preserve">Elections </t>
  </si>
  <si>
    <t>Insurance &amp; Risk Management</t>
  </si>
  <si>
    <t xml:space="preserve">Landscape Maint &amp; Snow removal </t>
  </si>
  <si>
    <t xml:space="preserve">Legal </t>
  </si>
  <si>
    <t xml:space="preserve">Office, Dues, Newsletters &amp; Other </t>
  </si>
  <si>
    <t xml:space="preserve">Repair/Replacement reserve </t>
  </si>
  <si>
    <t>Property taxes</t>
  </si>
  <si>
    <t>YTD Act</t>
  </si>
  <si>
    <t>Fence Maintenance and Repair</t>
  </si>
  <si>
    <t>Irrigation Sys Utl &amp; Ditch Maint.</t>
  </si>
  <si>
    <t xml:space="preserve">Specific Ownership Tax </t>
  </si>
  <si>
    <t>Pool Fees (Guest Pass/Nanny Pass)</t>
  </si>
  <si>
    <t xml:space="preserve">Audited </t>
  </si>
  <si>
    <t xml:space="preserve">Unaudited </t>
  </si>
  <si>
    <t xml:space="preserve">Contingency/3% Tabor </t>
  </si>
  <si>
    <t xml:space="preserve">Community Center/Pool Expense </t>
  </si>
  <si>
    <t xml:space="preserve">Treasurer Fees </t>
  </si>
  <si>
    <t xml:space="preserve">Int Inc/Other Income/Admin Trans Fees </t>
  </si>
  <si>
    <r>
      <t>SWTMD CC/Pool Fees</t>
    </r>
    <r>
      <rPr>
        <sz val="7"/>
        <color theme="1"/>
        <rFont val="Calibri"/>
        <family val="2"/>
        <scheme val="minor"/>
      </rPr>
      <t xml:space="preserve"> </t>
    </r>
  </si>
  <si>
    <t xml:space="preserve">Unimproved Lot Assessments </t>
  </si>
  <si>
    <t>South Timnath Metropolitan District No. 1</t>
  </si>
  <si>
    <t xml:space="preserve">Bond/Loan Payment &amp; Paying Agent Fee </t>
  </si>
  <si>
    <t xml:space="preserve">Excess Bond/Loan Proceeds </t>
  </si>
  <si>
    <t>IPN Fees/Bank Serv Charg</t>
  </si>
  <si>
    <t xml:space="preserve">Proceeds from Developer Debt </t>
  </si>
  <si>
    <t>Service Fees from District #2 GF &amp; TDS</t>
  </si>
  <si>
    <t xml:space="preserve">Developer Repay </t>
  </si>
  <si>
    <t xml:space="preserve">Community Activities/Garage Sale Exp </t>
  </si>
  <si>
    <t xml:space="preserve">Cost of Issuance </t>
  </si>
  <si>
    <t xml:space="preserve">Paying Agent Fees </t>
  </si>
  <si>
    <t xml:space="preserve">Auditor Recon Dis </t>
  </si>
  <si>
    <t>Auditor MISC</t>
  </si>
  <si>
    <t xml:space="preserve">O &amp; M Fees ($1200*652lots) </t>
  </si>
  <si>
    <t xml:space="preserve">December 31, 2020 Actual,   2021 Adopted Budget </t>
  </si>
  <si>
    <t xml:space="preserve">2022 Budget </t>
  </si>
  <si>
    <t>*16.699300</t>
  </si>
  <si>
    <t xml:space="preserve">2022 FINAL Budget </t>
  </si>
  <si>
    <t xml:space="preserve">Year-to-date Actual Budget and Variance through December 31, 2021 </t>
  </si>
  <si>
    <t xml:space="preserve">Act Amended </t>
  </si>
  <si>
    <t xml:space="preserve">Beginning Fund Balance </t>
  </si>
  <si>
    <t xml:space="preserve">Ending Fund Balance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</si>
</sst>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3" applyNumberFormat="0" applyAlignment="0" applyProtection="0"/>
  </cellStyleXfs>
  <cellXfs count="107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3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2" xfId="0" applyFont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44" fontId="3" fillId="0" borderId="0" xfId="1" applyFont="1"/>
    <xf numFmtId="0" fontId="5" fillId="0" borderId="0" xfId="0" applyFont="1"/>
    <xf numFmtId="44" fontId="5" fillId="0" borderId="1" xfId="1" applyNumberFormat="1" applyFont="1" applyBorder="1"/>
    <xf numFmtId="44" fontId="3" fillId="0" borderId="0" xfId="0" applyNumberFormat="1" applyFont="1"/>
    <xf numFmtId="0" fontId="3" fillId="0" borderId="0" xfId="0" applyFont="1" applyAlignment="1">
      <alignment horizontal="left"/>
    </xf>
    <xf numFmtId="44" fontId="3" fillId="0" borderId="0" xfId="1" applyFont="1" applyFill="1"/>
    <xf numFmtId="0" fontId="5" fillId="0" borderId="0" xfId="0" applyFont="1" applyAlignment="1">
      <alignment horizontal="left"/>
    </xf>
    <xf numFmtId="44" fontId="5" fillId="0" borderId="0" xfId="1" applyFont="1"/>
    <xf numFmtId="44" fontId="3" fillId="0" borderId="2" xfId="1" applyFont="1" applyBorder="1"/>
    <xf numFmtId="44" fontId="5" fillId="0" borderId="0" xfId="1" applyFont="1" applyBorder="1"/>
    <xf numFmtId="44" fontId="3" fillId="0" borderId="0" xfId="1" applyFont="1" applyBorder="1"/>
    <xf numFmtId="44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44" fontId="5" fillId="0" borderId="2" xfId="1" applyFont="1" applyBorder="1"/>
    <xf numFmtId="0" fontId="5" fillId="0" borderId="0" xfId="0" applyFont="1" applyAlignment="1">
      <alignment horizontal="left" indent="1"/>
    </xf>
    <xf numFmtId="44" fontId="5" fillId="0" borderId="0" xfId="1" applyFont="1" applyBorder="1" applyAlignment="1">
      <alignment horizontal="right"/>
    </xf>
    <xf numFmtId="44" fontId="3" fillId="0" borderId="0" xfId="1" applyFont="1" applyBorder="1" applyAlignment="1"/>
    <xf numFmtId="0" fontId="5" fillId="0" borderId="0" xfId="0" applyNumberFormat="1" applyFont="1"/>
    <xf numFmtId="0" fontId="3" fillId="0" borderId="0" xfId="0" applyNumberFormat="1" applyFont="1"/>
    <xf numFmtId="44" fontId="5" fillId="0" borderId="2" xfId="1" applyNumberFormat="1" applyFont="1" applyBorder="1"/>
    <xf numFmtId="44" fontId="5" fillId="0" borderId="1" xfId="1" applyNumberFormat="1" applyFont="1" applyBorder="1" applyAlignment="1">
      <alignment horizontal="right"/>
    </xf>
    <xf numFmtId="14" fontId="3" fillId="0" borderId="0" xfId="0" applyNumberFormat="1" applyFont="1"/>
    <xf numFmtId="164" fontId="3" fillId="0" borderId="0" xfId="1" applyNumberFormat="1" applyFont="1" applyBorder="1" applyAlignment="1"/>
    <xf numFmtId="164" fontId="3" fillId="0" borderId="0" xfId="0" applyNumberFormat="1" applyFont="1" applyBorder="1" applyAlignment="1">
      <alignment horizontal="center"/>
    </xf>
    <xf numFmtId="10" fontId="3" fillId="0" borderId="2" xfId="2" applyNumberFormat="1" applyFont="1" applyBorder="1"/>
    <xf numFmtId="10" fontId="3" fillId="0" borderId="0" xfId="0" applyNumberFormat="1" applyFont="1"/>
    <xf numFmtId="10" fontId="3" fillId="0" borderId="0" xfId="0" applyNumberFormat="1" applyFont="1" applyAlignment="1"/>
    <xf numFmtId="10" fontId="3" fillId="0" borderId="2" xfId="0" applyNumberFormat="1" applyFont="1" applyBorder="1" applyAlignment="1"/>
    <xf numFmtId="10" fontId="3" fillId="0" borderId="0" xfId="2" applyNumberFormat="1" applyFont="1"/>
    <xf numFmtId="10" fontId="3" fillId="0" borderId="1" xfId="2" applyNumberFormat="1" applyFont="1" applyBorder="1"/>
    <xf numFmtId="10" fontId="0" fillId="0" borderId="0" xfId="0" applyNumberFormat="1" applyFont="1"/>
    <xf numFmtId="10" fontId="3" fillId="0" borderId="0" xfId="2" applyNumberFormat="1" applyFont="1" applyBorder="1"/>
    <xf numFmtId="14" fontId="6" fillId="0" borderId="2" xfId="0" applyNumberFormat="1" applyFont="1" applyBorder="1" applyAlignment="1">
      <alignment horizontal="center"/>
    </xf>
    <xf numFmtId="44" fontId="3" fillId="0" borderId="0" xfId="1" applyNumberFormat="1" applyFont="1" applyBorder="1" applyAlignment="1"/>
    <xf numFmtId="44" fontId="3" fillId="0" borderId="2" xfId="1" applyNumberFormat="1" applyFont="1" applyBorder="1" applyAlignment="1"/>
    <xf numFmtId="44" fontId="3" fillId="0" borderId="1" xfId="1" applyFont="1" applyBorder="1" applyAlignment="1"/>
    <xf numFmtId="44" fontId="3" fillId="0" borderId="0" xfId="1" applyNumberFormat="1" applyFont="1"/>
    <xf numFmtId="44" fontId="3" fillId="0" borderId="2" xfId="1" applyNumberFormat="1" applyFont="1" applyBorder="1"/>
    <xf numFmtId="14" fontId="3" fillId="3" borderId="0" xfId="0" applyNumberFormat="1" applyFont="1" applyFill="1"/>
    <xf numFmtId="44" fontId="3" fillId="0" borderId="0" xfId="1" applyNumberFormat="1" applyFont="1" applyBorder="1"/>
    <xf numFmtId="44" fontId="3" fillId="0" borderId="0" xfId="0" applyNumberFormat="1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9" fillId="0" borderId="0" xfId="0" applyFont="1"/>
    <xf numFmtId="0" fontId="3" fillId="0" borderId="0" xfId="0" applyFont="1" applyBorder="1"/>
    <xf numFmtId="10" fontId="3" fillId="0" borderId="0" xfId="0" applyNumberFormat="1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Border="1" applyAlignment="1"/>
    <xf numFmtId="44" fontId="3" fillId="0" borderId="0" xfId="1" applyNumberFormat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44" fontId="3" fillId="0" borderId="0" xfId="0" applyNumberFormat="1" applyFont="1" applyBorder="1"/>
    <xf numFmtId="0" fontId="0" fillId="0" borderId="0" xfId="0" applyFont="1" applyBorder="1"/>
    <xf numFmtId="14" fontId="3" fillId="0" borderId="0" xfId="0" applyNumberFormat="1" applyFont="1" applyFill="1"/>
    <xf numFmtId="44" fontId="3" fillId="0" borderId="4" xfId="1" applyFont="1" applyBorder="1"/>
    <xf numFmtId="44" fontId="3" fillId="0" borderId="4" xfId="1" applyNumberFormat="1" applyFont="1" applyBorder="1" applyAlignment="1"/>
    <xf numFmtId="44" fontId="3" fillId="0" borderId="4" xfId="0" applyNumberFormat="1" applyFont="1" applyBorder="1" applyAlignment="1">
      <alignment horizontal="center"/>
    </xf>
    <xf numFmtId="10" fontId="3" fillId="0" borderId="4" xfId="2" applyNumberFormat="1" applyFont="1" applyBorder="1"/>
    <xf numFmtId="44" fontId="3" fillId="0" borderId="4" xfId="1" applyNumberFormat="1" applyFont="1" applyBorder="1"/>
    <xf numFmtId="164" fontId="10" fillId="0" borderId="0" xfId="0" applyNumberFormat="1" applyFont="1"/>
    <xf numFmtId="164" fontId="3" fillId="0" borderId="0" xfId="1" applyNumberFormat="1" applyFont="1"/>
    <xf numFmtId="164" fontId="3" fillId="0" borderId="0" xfId="1" applyNumberFormat="1" applyFont="1" applyBorder="1"/>
    <xf numFmtId="164" fontId="3" fillId="0" borderId="0" xfId="0" applyNumberFormat="1" applyFont="1"/>
    <xf numFmtId="164" fontId="3" fillId="0" borderId="1" xfId="1" applyNumberFormat="1" applyFont="1" applyBorder="1"/>
    <xf numFmtId="0" fontId="3" fillId="0" borderId="0" xfId="0" applyFont="1" applyBorder="1" applyAlignment="1"/>
    <xf numFmtId="0" fontId="11" fillId="0" borderId="0" xfId="0" applyFont="1"/>
    <xf numFmtId="14" fontId="7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44" fontId="3" fillId="0" borderId="0" xfId="1" applyFont="1" applyFill="1" applyBorder="1" applyAlignment="1"/>
    <xf numFmtId="44" fontId="3" fillId="0" borderId="0" xfId="1" applyFont="1" applyFill="1" applyBorder="1"/>
    <xf numFmtId="44" fontId="3" fillId="0" borderId="0" xfId="1" applyNumberFormat="1" applyFont="1" applyFill="1" applyBorder="1"/>
    <xf numFmtId="44" fontId="3" fillId="0" borderId="2" xfId="1" applyNumberFormat="1" applyFont="1" applyFill="1" applyBorder="1"/>
    <xf numFmtId="44" fontId="5" fillId="0" borderId="2" xfId="1" applyFont="1" applyFill="1" applyBorder="1"/>
    <xf numFmtId="44" fontId="3" fillId="0" borderId="4" xfId="1" applyFont="1" applyFill="1" applyBorder="1"/>
    <xf numFmtId="44" fontId="5" fillId="0" borderId="2" xfId="1" applyNumberFormat="1" applyFont="1" applyFill="1" applyBorder="1"/>
    <xf numFmtId="44" fontId="5" fillId="0" borderId="1" xfId="1" applyNumberFormat="1" applyFont="1" applyFill="1" applyBorder="1"/>
    <xf numFmtId="44" fontId="5" fillId="0" borderId="0" xfId="1" applyFont="1" applyFill="1"/>
    <xf numFmtId="44" fontId="3" fillId="0" borderId="2" xfId="1" applyFont="1" applyFill="1" applyBorder="1"/>
    <xf numFmtId="0" fontId="3" fillId="0" borderId="0" xfId="0" applyFont="1" applyFill="1" applyBorder="1"/>
    <xf numFmtId="0" fontId="3" fillId="0" borderId="0" xfId="1" applyNumberFormat="1" applyFont="1" applyFill="1" applyBorder="1" applyAlignment="1">
      <alignment horizontal="center"/>
    </xf>
    <xf numFmtId="44" fontId="3" fillId="0" borderId="0" xfId="1" applyNumberFormat="1" applyFont="1" applyFill="1" applyBorder="1" applyAlignment="1">
      <alignment horizontal="center"/>
    </xf>
    <xf numFmtId="44" fontId="5" fillId="0" borderId="0" xfId="1" applyFont="1" applyFill="1" applyBorder="1"/>
    <xf numFmtId="0" fontId="0" fillId="0" borderId="0" xfId="0" applyFont="1" applyFill="1"/>
    <xf numFmtId="44" fontId="3" fillId="0" borderId="0" xfId="0" applyNumberFormat="1" applyFont="1" applyFill="1" applyBorder="1" applyAlignment="1">
      <alignment horizontal="center"/>
    </xf>
    <xf numFmtId="16" fontId="3" fillId="0" borderId="0" xfId="0" applyNumberFormat="1" applyFont="1"/>
    <xf numFmtId="164" fontId="5" fillId="0" borderId="1" xfId="1" applyNumberFormat="1" applyFont="1" applyBorder="1"/>
    <xf numFmtId="164" fontId="10" fillId="0" borderId="0" xfId="1" applyNumberFormat="1" applyFont="1"/>
    <xf numFmtId="44" fontId="3" fillId="0" borderId="5" xfId="1" applyNumberFormat="1" applyFont="1" applyBorder="1" applyAlignment="1"/>
    <xf numFmtId="10" fontId="3" fillId="0" borderId="5" xfId="2" applyNumberFormat="1" applyFont="1" applyBorder="1"/>
    <xf numFmtId="44" fontId="3" fillId="0" borderId="5" xfId="1" applyNumberFormat="1" applyFont="1" applyBorder="1"/>
  </cellXfs>
  <cellStyles count="4">
    <cellStyle name="Check Cell" xfId="3" builtinId="2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88543</xdr:colOff>
      <xdr:row>32</xdr:row>
      <xdr:rowOff>0</xdr:rowOff>
    </xdr:from>
    <xdr:ext cx="67911" cy="2520661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9498583">
          <a:off x="2990345" y="5864129"/>
          <a:ext cx="67911" cy="252066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endParaRPr lang="en-US" sz="5400" b="1" cap="none" spc="0" baseline="0">
            <a:ln/>
            <a:solidFill>
              <a:schemeClr val="accent5">
                <a:tint val="50000"/>
                <a:satMod val="180000"/>
              </a:schemeClr>
            </a:solidFill>
            <a:effectLst/>
          </a:endParaRPr>
        </a:p>
      </xdr:txBody>
    </xdr:sp>
    <xdr:clientData/>
  </xdr:oneCellAnchor>
  <xdr:oneCellAnchor>
    <xdr:from>
      <xdr:col>3</xdr:col>
      <xdr:colOff>1039946</xdr:colOff>
      <xdr:row>20</xdr:row>
      <xdr:rowOff>172427</xdr:rowOff>
    </xdr:from>
    <xdr:ext cx="937629" cy="18473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8896543">
          <a:off x="6216995" y="2965898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 baseline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2215300</xdr:colOff>
      <xdr:row>84</xdr:row>
      <xdr:rowOff>25638</xdr:rowOff>
    </xdr:from>
    <xdr:ext cx="4519938" cy="161124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583800">
          <a:off x="2215300" y="15082758"/>
          <a:ext cx="4519938" cy="161124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1" cap="none" spc="100" baseline="0">
              <a:ln w="18000">
                <a:solidFill>
                  <a:schemeClr val="accent1">
                    <a:satMod val="200000"/>
                    <a:tint val="72000"/>
                  </a:schemeClr>
                </a:solidFill>
                <a:prstDash val="solid"/>
              </a:ln>
              <a:solidFill>
                <a:schemeClr val="accent1">
                  <a:satMod val="280000"/>
                  <a:tint val="100000"/>
                  <a:alpha val="5700"/>
                </a:schemeClr>
              </a:solidFill>
              <a:effectLst>
                <a:outerShdw blurRad="25000" dist="20000" dir="16020000" algn="tl">
                  <a:schemeClr val="accent1">
                    <a:satMod val="200000"/>
                    <a:shade val="1000"/>
                    <a:alpha val="60000"/>
                  </a:schemeClr>
                </a:outerShdw>
              </a:effectLst>
            </a:rPr>
            <a:t> </a:t>
          </a:r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372455</xdr:colOff>
      <xdr:row>89</xdr:row>
      <xdr:rowOff>76739</xdr:rowOff>
    </xdr:from>
    <xdr:ext cx="184730" cy="93762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216995" y="1493573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"/>
  <sheetViews>
    <sheetView tabSelected="1" zoomScale="86" zoomScaleNormal="86" workbookViewId="0">
      <selection activeCell="A28" sqref="A28"/>
    </sheetView>
  </sheetViews>
  <sheetFormatPr defaultColWidth="9.125" defaultRowHeight="15" x14ac:dyDescent="0.25"/>
  <cols>
    <col min="1" max="1" width="38.125" style="1" customWidth="1"/>
    <col min="2" max="2" width="16.625" style="1" customWidth="1"/>
    <col min="3" max="3" width="16.375" style="99" customWidth="1"/>
    <col min="4" max="4" width="17.625" style="1" customWidth="1"/>
    <col min="5" max="5" width="14.75" style="1" customWidth="1"/>
    <col min="6" max="6" width="9.375" style="41" customWidth="1"/>
    <col min="7" max="7" width="16.5" style="1" customWidth="1"/>
    <col min="8" max="8" width="13" style="1" customWidth="1"/>
    <col min="9" max="16384" width="9.125" style="1"/>
  </cols>
  <sheetData>
    <row r="1" spans="1:8" s="2" customFormat="1" ht="15.75" x14ac:dyDescent="0.25">
      <c r="A1" s="2" t="s">
        <v>36</v>
      </c>
      <c r="C1" s="82" t="s">
        <v>52</v>
      </c>
      <c r="D1" s="32"/>
      <c r="E1" s="3"/>
      <c r="F1" s="36"/>
      <c r="G1" s="49">
        <v>44578</v>
      </c>
      <c r="H1" s="101"/>
    </row>
    <row r="2" spans="1:8" s="2" customFormat="1" ht="15.75" x14ac:dyDescent="0.25">
      <c r="A2" s="2" t="s">
        <v>0</v>
      </c>
      <c r="C2" s="3"/>
      <c r="F2" s="36"/>
    </row>
    <row r="3" spans="1:8" s="2" customFormat="1" ht="15.75" x14ac:dyDescent="0.25">
      <c r="A3" s="2" t="s">
        <v>49</v>
      </c>
      <c r="C3" s="3"/>
      <c r="D3" s="3"/>
      <c r="F3" s="36"/>
    </row>
    <row r="4" spans="1:8" s="2" customFormat="1" ht="15.75" x14ac:dyDescent="0.25">
      <c r="A4" s="2" t="s">
        <v>53</v>
      </c>
      <c r="C4" s="3"/>
      <c r="E4" s="4"/>
      <c r="F4" s="36"/>
    </row>
    <row r="5" spans="1:8" s="2" customFormat="1" ht="15.75" x14ac:dyDescent="0.25">
      <c r="A5" s="2" t="s">
        <v>50</v>
      </c>
      <c r="C5" s="3"/>
      <c r="F5" s="36"/>
    </row>
    <row r="6" spans="1:8" s="2" customFormat="1" ht="15.75" x14ac:dyDescent="0.25">
      <c r="C6" s="3"/>
      <c r="F6" s="36"/>
    </row>
    <row r="7" spans="1:8" s="2" customFormat="1" ht="15.75" x14ac:dyDescent="0.25">
      <c r="A7" s="2" t="s">
        <v>1</v>
      </c>
      <c r="B7" s="5">
        <v>2020</v>
      </c>
      <c r="C7" s="83">
        <v>2021</v>
      </c>
      <c r="D7" s="5">
        <v>2021</v>
      </c>
      <c r="E7" s="5" t="s">
        <v>8</v>
      </c>
      <c r="F7" s="37" t="s">
        <v>23</v>
      </c>
      <c r="G7" s="5">
        <v>2022</v>
      </c>
    </row>
    <row r="8" spans="1:8" s="2" customFormat="1" ht="15.75" x14ac:dyDescent="0.25">
      <c r="B8" s="5" t="s">
        <v>28</v>
      </c>
      <c r="C8" s="83" t="s">
        <v>29</v>
      </c>
      <c r="D8" s="5" t="s">
        <v>54</v>
      </c>
      <c r="E8" s="5" t="s">
        <v>7</v>
      </c>
      <c r="F8" s="37" t="s">
        <v>9</v>
      </c>
      <c r="G8" s="5" t="s">
        <v>6</v>
      </c>
    </row>
    <row r="9" spans="1:8" s="2" customFormat="1" ht="15.75" x14ac:dyDescent="0.25">
      <c r="A9" s="7" t="s">
        <v>2</v>
      </c>
      <c r="B9" s="43">
        <v>44196</v>
      </c>
      <c r="C9" s="84" t="s">
        <v>5</v>
      </c>
      <c r="D9" s="8">
        <v>44561</v>
      </c>
      <c r="E9" s="8">
        <v>44561</v>
      </c>
      <c r="F9" s="38" t="s">
        <v>6</v>
      </c>
      <c r="G9" s="9"/>
    </row>
    <row r="10" spans="1:8" s="2" customFormat="1" ht="15.75" x14ac:dyDescent="0.25">
      <c r="A10" s="55" t="s">
        <v>40</v>
      </c>
      <c r="B10" s="51">
        <v>0</v>
      </c>
      <c r="C10" s="100">
        <v>0</v>
      </c>
      <c r="D10" s="51">
        <v>0</v>
      </c>
      <c r="E10" s="64"/>
      <c r="F10" s="61"/>
      <c r="G10" s="51">
        <v>0</v>
      </c>
    </row>
    <row r="11" spans="1:8" s="2" customFormat="1" ht="15.75" x14ac:dyDescent="0.25">
      <c r="A11" s="2" t="s">
        <v>26</v>
      </c>
      <c r="B11" s="11">
        <v>687</v>
      </c>
      <c r="C11" s="85">
        <v>0</v>
      </c>
      <c r="D11" s="27">
        <v>6522</v>
      </c>
      <c r="E11" s="51">
        <f t="shared" ref="E11:E20" si="0">$D11-$C11</f>
        <v>6522</v>
      </c>
      <c r="F11" s="39"/>
      <c r="G11" s="76">
        <v>1298</v>
      </c>
    </row>
    <row r="12" spans="1:8" s="2" customFormat="1" ht="15.75" x14ac:dyDescent="0.25">
      <c r="A12" s="2" t="s">
        <v>22</v>
      </c>
      <c r="B12" s="11">
        <v>303</v>
      </c>
      <c r="C12" s="16">
        <v>279</v>
      </c>
      <c r="D12" s="11">
        <v>232</v>
      </c>
      <c r="E12" s="51">
        <f t="shared" si="0"/>
        <v>-47</v>
      </c>
      <c r="F12" s="39"/>
      <c r="G12" s="76">
        <v>21629</v>
      </c>
      <c r="H12" s="2" t="s">
        <v>51</v>
      </c>
    </row>
    <row r="13" spans="1:8" s="2" customFormat="1" ht="15.75" x14ac:dyDescent="0.25">
      <c r="A13" s="54" t="s">
        <v>33</v>
      </c>
      <c r="B13" s="11">
        <v>12940</v>
      </c>
      <c r="C13" s="16">
        <v>10000</v>
      </c>
      <c r="D13" s="11">
        <v>8275</v>
      </c>
      <c r="E13" s="51">
        <f t="shared" ref="E13" si="1">$D13-$C13</f>
        <v>-1725</v>
      </c>
      <c r="F13" s="39">
        <f t="shared" ref="F13:F20" si="2">$D13/$C13</f>
        <v>0.82750000000000001</v>
      </c>
      <c r="G13" s="76">
        <v>0</v>
      </c>
    </row>
    <row r="14" spans="1:8" s="2" customFormat="1" ht="15.75" x14ac:dyDescent="0.25">
      <c r="A14" s="2" t="s">
        <v>41</v>
      </c>
      <c r="B14" s="11">
        <v>962750</v>
      </c>
      <c r="C14" s="16">
        <v>962291</v>
      </c>
      <c r="D14" s="11">
        <v>938721</v>
      </c>
      <c r="E14" s="51">
        <f t="shared" si="0"/>
        <v>-23570</v>
      </c>
      <c r="F14" s="39"/>
      <c r="G14" s="76">
        <v>995510</v>
      </c>
    </row>
    <row r="15" spans="1:8" s="2" customFormat="1" ht="15.75" x14ac:dyDescent="0.25">
      <c r="A15" s="2" t="s">
        <v>48</v>
      </c>
      <c r="B15" s="11">
        <v>649348</v>
      </c>
      <c r="C15" s="86">
        <v>782400</v>
      </c>
      <c r="D15" s="21">
        <v>582652</v>
      </c>
      <c r="E15" s="51">
        <f t="shared" si="0"/>
        <v>-199748</v>
      </c>
      <c r="F15" s="36">
        <f t="shared" si="2"/>
        <v>0.74469836400818001</v>
      </c>
      <c r="G15" s="76">
        <v>782400</v>
      </c>
    </row>
    <row r="16" spans="1:8" s="2" customFormat="1" ht="15.75" x14ac:dyDescent="0.25">
      <c r="A16" s="2" t="s">
        <v>35</v>
      </c>
      <c r="B16" s="11">
        <v>0</v>
      </c>
      <c r="C16" s="86">
        <v>0</v>
      </c>
      <c r="D16" s="21">
        <v>0</v>
      </c>
      <c r="E16" s="51">
        <f t="shared" si="0"/>
        <v>0</v>
      </c>
      <c r="F16" s="36" t="e">
        <f t="shared" si="2"/>
        <v>#DIV/0!</v>
      </c>
      <c r="G16" s="103">
        <v>0</v>
      </c>
    </row>
    <row r="17" spans="1:8" s="2" customFormat="1" ht="15.75" x14ac:dyDescent="0.25">
      <c r="A17" s="2" t="s">
        <v>27</v>
      </c>
      <c r="B17" s="11">
        <v>440</v>
      </c>
      <c r="C17" s="86">
        <v>0</v>
      </c>
      <c r="D17" s="21">
        <v>4097</v>
      </c>
      <c r="E17" s="51">
        <f t="shared" si="0"/>
        <v>4097</v>
      </c>
      <c r="F17" s="36"/>
      <c r="G17" s="77">
        <v>4300</v>
      </c>
    </row>
    <row r="18" spans="1:8" s="2" customFormat="1" ht="15.75" x14ac:dyDescent="0.25">
      <c r="A18" s="2" t="s">
        <v>34</v>
      </c>
      <c r="B18" s="11">
        <v>41075</v>
      </c>
      <c r="C18" s="87">
        <v>61661</v>
      </c>
      <c r="D18" s="50">
        <v>61661</v>
      </c>
      <c r="E18" s="51">
        <f t="shared" si="0"/>
        <v>0</v>
      </c>
      <c r="F18" s="53">
        <f t="shared" si="2"/>
        <v>1</v>
      </c>
      <c r="G18" s="78">
        <v>59000</v>
      </c>
    </row>
    <row r="19" spans="1:8" s="2" customFormat="1" ht="15.75" x14ac:dyDescent="0.25">
      <c r="A19" s="2" t="s">
        <v>38</v>
      </c>
      <c r="B19" s="11">
        <v>2022</v>
      </c>
      <c r="C19" s="88">
        <v>0</v>
      </c>
      <c r="D19" s="48">
        <v>0</v>
      </c>
      <c r="E19" s="50">
        <f t="shared" si="0"/>
        <v>0</v>
      </c>
      <c r="F19" s="53"/>
      <c r="G19" s="75">
        <v>0</v>
      </c>
    </row>
    <row r="20" spans="1:8" s="2" customFormat="1" ht="15.75" x14ac:dyDescent="0.25">
      <c r="A20" s="12" t="s">
        <v>3</v>
      </c>
      <c r="B20" s="13">
        <f>SUM(B11:B19)</f>
        <v>1669565</v>
      </c>
      <c r="C20" s="89">
        <f>SUM(C10:C19)</f>
        <v>1816631</v>
      </c>
      <c r="D20" s="24">
        <f>SUM(D10:D19)</f>
        <v>1602160</v>
      </c>
      <c r="E20" s="52">
        <f t="shared" si="0"/>
        <v>-214471</v>
      </c>
      <c r="F20" s="40">
        <f t="shared" si="2"/>
        <v>0.88194025093703676</v>
      </c>
      <c r="G20" s="79">
        <f>SUM(G10:G19)</f>
        <v>1864137</v>
      </c>
    </row>
    <row r="21" spans="1:8" s="2" customFormat="1" ht="15.75" x14ac:dyDescent="0.25">
      <c r="B21" s="11"/>
      <c r="C21" s="16"/>
      <c r="D21" s="11"/>
      <c r="E21" s="11"/>
      <c r="F21" s="39"/>
      <c r="G21" s="47"/>
    </row>
    <row r="22" spans="1:8" s="2" customFormat="1" ht="31.5" customHeight="1" x14ac:dyDescent="0.25">
      <c r="A22" s="12" t="s">
        <v>4</v>
      </c>
      <c r="B22" s="11"/>
      <c r="C22" s="16"/>
      <c r="D22" s="11"/>
      <c r="E22" s="14"/>
      <c r="F22" s="42"/>
      <c r="G22" s="47"/>
    </row>
    <row r="23" spans="1:8" s="2" customFormat="1" ht="15.75" x14ac:dyDescent="0.25">
      <c r="A23" s="6" t="s">
        <v>39</v>
      </c>
      <c r="B23" s="11">
        <v>12156</v>
      </c>
      <c r="C23" s="16">
        <v>11800</v>
      </c>
      <c r="D23" s="44">
        <v>16328</v>
      </c>
      <c r="E23" s="51">
        <f t="shared" ref="E23:E46" si="3">$D23-$C23</f>
        <v>4528</v>
      </c>
      <c r="F23" s="42"/>
      <c r="G23" s="47">
        <v>15550</v>
      </c>
    </row>
    <row r="24" spans="1:8" s="2" customFormat="1" ht="15.75" x14ac:dyDescent="0.25">
      <c r="A24" s="6" t="s">
        <v>12</v>
      </c>
      <c r="B24" s="11">
        <v>16800</v>
      </c>
      <c r="C24" s="16">
        <v>18000</v>
      </c>
      <c r="D24" s="44">
        <v>19500</v>
      </c>
      <c r="E24" s="51">
        <f t="shared" si="3"/>
        <v>1500</v>
      </c>
      <c r="F24" s="42">
        <f t="shared" ref="F24:F38" si="4">$D24/$C24</f>
        <v>1.0833333333333333</v>
      </c>
      <c r="G24" s="47">
        <v>18000</v>
      </c>
    </row>
    <row r="25" spans="1:8" s="2" customFormat="1" ht="15.75" x14ac:dyDescent="0.25">
      <c r="A25" s="15" t="s">
        <v>13</v>
      </c>
      <c r="B25" s="11">
        <v>11000</v>
      </c>
      <c r="C25" s="16">
        <v>10000</v>
      </c>
      <c r="D25" s="44">
        <v>11000</v>
      </c>
      <c r="E25" s="51">
        <f t="shared" si="3"/>
        <v>1000</v>
      </c>
      <c r="F25" s="42">
        <f t="shared" si="4"/>
        <v>1.1000000000000001</v>
      </c>
      <c r="G25" s="47">
        <v>11500</v>
      </c>
    </row>
    <row r="26" spans="1:8" s="2" customFormat="1" ht="15.75" x14ac:dyDescent="0.25">
      <c r="A26" s="80" t="s">
        <v>32</v>
      </c>
      <c r="B26" s="21">
        <v>1004</v>
      </c>
      <c r="C26" s="86">
        <v>0</v>
      </c>
      <c r="D26" s="44">
        <v>6</v>
      </c>
      <c r="E26" s="51">
        <v>0</v>
      </c>
      <c r="F26" s="42"/>
      <c r="G26" s="50">
        <v>0</v>
      </c>
    </row>
    <row r="27" spans="1:8" s="2" customFormat="1" ht="15.75" x14ac:dyDescent="0.25">
      <c r="A27" s="6" t="s">
        <v>43</v>
      </c>
      <c r="B27" s="11">
        <v>0</v>
      </c>
      <c r="C27" s="16">
        <v>500</v>
      </c>
      <c r="D27" s="44">
        <v>600</v>
      </c>
      <c r="E27" s="51">
        <f t="shared" si="3"/>
        <v>100</v>
      </c>
      <c r="F27" s="42">
        <f t="shared" si="4"/>
        <v>1.2</v>
      </c>
      <c r="G27" s="47">
        <v>500</v>
      </c>
    </row>
    <row r="28" spans="1:8" s="2" customFormat="1" ht="15.75" x14ac:dyDescent="0.25">
      <c r="A28" s="2" t="s">
        <v>30</v>
      </c>
      <c r="B28" s="21">
        <v>0</v>
      </c>
      <c r="C28" s="86">
        <v>54499</v>
      </c>
      <c r="D28" s="44">
        <v>0</v>
      </c>
      <c r="E28" s="51">
        <f>$D28-$C28</f>
        <v>-54499</v>
      </c>
      <c r="F28" s="42">
        <f>$D28/$C28</f>
        <v>0</v>
      </c>
      <c r="G28" s="50">
        <v>55924</v>
      </c>
      <c r="H28" s="78"/>
    </row>
    <row r="29" spans="1:8" s="2" customFormat="1" ht="15.75" x14ac:dyDescent="0.25">
      <c r="A29" s="6" t="s">
        <v>14</v>
      </c>
      <c r="B29" s="11">
        <v>43200</v>
      </c>
      <c r="C29" s="16">
        <v>49200</v>
      </c>
      <c r="D29" s="44">
        <v>53100</v>
      </c>
      <c r="E29" s="51">
        <f t="shared" si="3"/>
        <v>3900</v>
      </c>
      <c r="F29" s="42">
        <f t="shared" si="4"/>
        <v>1.0792682926829269</v>
      </c>
      <c r="G29" s="47">
        <v>48000</v>
      </c>
    </row>
    <row r="30" spans="1:8" s="2" customFormat="1" ht="15.75" x14ac:dyDescent="0.25">
      <c r="A30" s="2" t="s">
        <v>16</v>
      </c>
      <c r="B30" s="11">
        <v>2531</v>
      </c>
      <c r="C30" s="16">
        <v>4000</v>
      </c>
      <c r="D30" s="44">
        <v>192</v>
      </c>
      <c r="E30" s="51">
        <f>$D30-$C30</f>
        <v>-3808</v>
      </c>
      <c r="F30" s="42"/>
      <c r="G30" s="47">
        <v>4000</v>
      </c>
    </row>
    <row r="31" spans="1:8" s="2" customFormat="1" ht="15.75" x14ac:dyDescent="0.25">
      <c r="A31" s="6" t="s">
        <v>15</v>
      </c>
      <c r="B31" s="11">
        <v>0</v>
      </c>
      <c r="C31" s="16">
        <v>300</v>
      </c>
      <c r="D31" s="44">
        <v>0</v>
      </c>
      <c r="E31" s="51">
        <f t="shared" si="3"/>
        <v>-300</v>
      </c>
      <c r="F31" s="42"/>
      <c r="G31" s="47">
        <v>1000</v>
      </c>
    </row>
    <row r="32" spans="1:8" s="2" customFormat="1" ht="15.75" x14ac:dyDescent="0.25">
      <c r="A32" s="2" t="s">
        <v>24</v>
      </c>
      <c r="B32" s="16">
        <v>42442</v>
      </c>
      <c r="C32" s="16">
        <v>34680</v>
      </c>
      <c r="D32" s="44">
        <v>69308</v>
      </c>
      <c r="E32" s="51">
        <f>$D32-$C32</f>
        <v>34628</v>
      </c>
      <c r="F32" s="42">
        <f>$D32/$C32</f>
        <v>1.9985005767012687</v>
      </c>
      <c r="G32" s="47">
        <v>51888</v>
      </c>
    </row>
    <row r="33" spans="1:8" s="2" customFormat="1" ht="15.75" x14ac:dyDescent="0.25">
      <c r="A33" s="2" t="s">
        <v>17</v>
      </c>
      <c r="B33" s="11">
        <v>27298</v>
      </c>
      <c r="C33" s="16">
        <v>27698</v>
      </c>
      <c r="D33" s="44">
        <v>26209</v>
      </c>
      <c r="E33" s="51">
        <f t="shared" si="3"/>
        <v>-1489</v>
      </c>
      <c r="F33" s="42">
        <f t="shared" si="4"/>
        <v>0.94624160589212214</v>
      </c>
      <c r="G33" s="47">
        <v>28398</v>
      </c>
    </row>
    <row r="34" spans="1:8" s="2" customFormat="1" ht="15.75" x14ac:dyDescent="0.25">
      <c r="A34" s="2" t="s">
        <v>18</v>
      </c>
      <c r="B34" s="11">
        <v>147192</v>
      </c>
      <c r="C34" s="16">
        <v>154638</v>
      </c>
      <c r="D34" s="44">
        <v>176307</v>
      </c>
      <c r="E34" s="51">
        <f t="shared" si="3"/>
        <v>21669</v>
      </c>
      <c r="F34" s="42">
        <f t="shared" si="4"/>
        <v>1.1401272649672138</v>
      </c>
      <c r="G34" s="47">
        <v>144040</v>
      </c>
    </row>
    <row r="35" spans="1:8" s="2" customFormat="1" ht="15.75" x14ac:dyDescent="0.25">
      <c r="A35" s="2" t="s">
        <v>19</v>
      </c>
      <c r="B35" s="11">
        <v>5491</v>
      </c>
      <c r="C35" s="16">
        <v>7000</v>
      </c>
      <c r="D35" s="44">
        <v>13750</v>
      </c>
      <c r="E35" s="51">
        <f t="shared" si="3"/>
        <v>6750</v>
      </c>
      <c r="F35" s="42">
        <f t="shared" si="4"/>
        <v>1.9642857142857142</v>
      </c>
      <c r="G35" s="47">
        <v>12000</v>
      </c>
    </row>
    <row r="36" spans="1:8" s="2" customFormat="1" ht="15.75" x14ac:dyDescent="0.25">
      <c r="A36" s="2" t="s">
        <v>20</v>
      </c>
      <c r="B36" s="11">
        <v>6787</v>
      </c>
      <c r="C36" s="16">
        <v>5701</v>
      </c>
      <c r="D36" s="44">
        <v>4194</v>
      </c>
      <c r="E36" s="51">
        <f t="shared" si="3"/>
        <v>-1507</v>
      </c>
      <c r="F36" s="42">
        <f t="shared" si="4"/>
        <v>0.7356604104543063</v>
      </c>
      <c r="G36" s="47">
        <v>4500</v>
      </c>
    </row>
    <row r="37" spans="1:8" s="2" customFormat="1" ht="15.75" x14ac:dyDescent="0.25">
      <c r="A37" s="2" t="s">
        <v>31</v>
      </c>
      <c r="B37" s="11">
        <v>250810</v>
      </c>
      <c r="C37" s="16">
        <v>271425</v>
      </c>
      <c r="D37" s="44">
        <v>321131</v>
      </c>
      <c r="E37" s="51">
        <f t="shared" si="3"/>
        <v>49706</v>
      </c>
      <c r="F37" s="42">
        <f t="shared" si="4"/>
        <v>1.1831297780233951</v>
      </c>
      <c r="G37" s="47">
        <v>250000</v>
      </c>
    </row>
    <row r="38" spans="1:8" s="2" customFormat="1" ht="15.75" x14ac:dyDescent="0.25">
      <c r="A38" s="2" t="s">
        <v>25</v>
      </c>
      <c r="B38" s="11">
        <v>204868</v>
      </c>
      <c r="C38" s="16">
        <v>204620</v>
      </c>
      <c r="D38" s="44">
        <v>207225</v>
      </c>
      <c r="E38" s="51">
        <f t="shared" si="3"/>
        <v>2605</v>
      </c>
      <c r="F38" s="42">
        <f t="shared" si="4"/>
        <v>1.0127309158440034</v>
      </c>
      <c r="G38" s="47">
        <v>200400</v>
      </c>
    </row>
    <row r="39" spans="1:8" s="2" customFormat="1" ht="15.75" x14ac:dyDescent="0.25">
      <c r="A39" s="2" t="s">
        <v>21</v>
      </c>
      <c r="B39" s="11">
        <v>0</v>
      </c>
      <c r="C39" s="16">
        <v>0</v>
      </c>
      <c r="D39" s="44">
        <v>0</v>
      </c>
      <c r="E39" s="51">
        <f t="shared" si="3"/>
        <v>0</v>
      </c>
      <c r="F39" s="42"/>
      <c r="G39" s="47">
        <v>0</v>
      </c>
    </row>
    <row r="40" spans="1:8" s="2" customFormat="1" ht="15.75" x14ac:dyDescent="0.25">
      <c r="A40" s="2" t="s">
        <v>37</v>
      </c>
      <c r="B40" s="11">
        <v>884475</v>
      </c>
      <c r="C40" s="16">
        <v>962570</v>
      </c>
      <c r="D40" s="44">
        <v>787953</v>
      </c>
      <c r="E40" s="51">
        <f t="shared" si="3"/>
        <v>-174617</v>
      </c>
      <c r="F40" s="42">
        <v>0</v>
      </c>
      <c r="G40" s="47">
        <v>1018437</v>
      </c>
      <c r="H40" s="78"/>
    </row>
    <row r="41" spans="1:8" s="2" customFormat="1" ht="15.75" x14ac:dyDescent="0.25">
      <c r="A41" s="2" t="s">
        <v>44</v>
      </c>
      <c r="B41" s="11">
        <v>0</v>
      </c>
      <c r="C41" s="16">
        <v>0</v>
      </c>
      <c r="D41" s="44">
        <v>0</v>
      </c>
      <c r="E41" s="51">
        <f t="shared" si="3"/>
        <v>0</v>
      </c>
      <c r="F41" s="42">
        <v>0</v>
      </c>
      <c r="G41" s="47">
        <v>0</v>
      </c>
      <c r="H41" s="78"/>
    </row>
    <row r="42" spans="1:8" s="2" customFormat="1" ht="15.75" x14ac:dyDescent="0.25">
      <c r="A42" s="2" t="s">
        <v>45</v>
      </c>
      <c r="B42" s="11">
        <v>7000</v>
      </c>
      <c r="C42" s="16">
        <v>0</v>
      </c>
      <c r="D42" s="44">
        <v>0</v>
      </c>
      <c r="E42" s="51">
        <f t="shared" si="3"/>
        <v>0</v>
      </c>
      <c r="F42" s="42">
        <v>0</v>
      </c>
      <c r="G42" s="47">
        <v>0</v>
      </c>
      <c r="H42" s="78"/>
    </row>
    <row r="43" spans="1:8" s="2" customFormat="1" ht="15.75" x14ac:dyDescent="0.25">
      <c r="A43" s="2" t="s">
        <v>46</v>
      </c>
      <c r="B43" s="11">
        <v>0</v>
      </c>
      <c r="C43" s="16">
        <v>0</v>
      </c>
      <c r="D43" s="44">
        <v>0</v>
      </c>
      <c r="E43" s="51">
        <f t="shared" si="3"/>
        <v>0</v>
      </c>
      <c r="F43" s="42">
        <v>0</v>
      </c>
      <c r="G43" s="47">
        <v>0</v>
      </c>
      <c r="H43" s="78"/>
    </row>
    <row r="44" spans="1:8" s="2" customFormat="1" ht="15.75" x14ac:dyDescent="0.25">
      <c r="A44" s="2" t="s">
        <v>47</v>
      </c>
      <c r="B44" s="11">
        <v>0</v>
      </c>
      <c r="C44" s="16">
        <v>0</v>
      </c>
      <c r="D44" s="44">
        <v>0</v>
      </c>
      <c r="E44" s="51">
        <f t="shared" si="3"/>
        <v>0</v>
      </c>
      <c r="F44" s="42">
        <v>0</v>
      </c>
      <c r="G44" s="47">
        <v>0</v>
      </c>
      <c r="H44" s="78"/>
    </row>
    <row r="45" spans="1:8" s="2" customFormat="1" ht="16.5" thickBot="1" x14ac:dyDescent="0.3">
      <c r="A45" s="2" t="s">
        <v>42</v>
      </c>
      <c r="B45" s="70">
        <v>0</v>
      </c>
      <c r="C45" s="90"/>
      <c r="D45" s="71">
        <v>0</v>
      </c>
      <c r="E45" s="72"/>
      <c r="F45" s="73"/>
      <c r="G45" s="74"/>
    </row>
    <row r="46" spans="1:8" s="2" customFormat="1" ht="16.5" thickTop="1" x14ac:dyDescent="0.25">
      <c r="A46" s="17" t="s">
        <v>10</v>
      </c>
      <c r="B46" s="30">
        <f>SUM(B23:B45)</f>
        <v>1663054</v>
      </c>
      <c r="C46" s="91">
        <f>SUM(C23:C44)</f>
        <v>1816631</v>
      </c>
      <c r="D46" s="45">
        <f>SUM(D23:D45)</f>
        <v>1706803</v>
      </c>
      <c r="E46" s="34">
        <f t="shared" si="3"/>
        <v>-109828</v>
      </c>
      <c r="F46" s="35">
        <f>$D46/$C46</f>
        <v>0.93954303323019372</v>
      </c>
      <c r="G46" s="48">
        <f>SUM(G23:G45)</f>
        <v>1864137</v>
      </c>
    </row>
    <row r="47" spans="1:8" s="29" customFormat="1" ht="15.75" x14ac:dyDescent="0.25">
      <c r="A47" s="28" t="s">
        <v>11</v>
      </c>
      <c r="B47" s="13" t="str">
        <f>IMSUB(B20,B46)</f>
        <v>6511</v>
      </c>
      <c r="C47" s="92" t="str">
        <f>IMSUB(C20,C46)</f>
        <v>0</v>
      </c>
      <c r="D47" s="46" t="str">
        <f>IMSUB(D20,D46)</f>
        <v>-104643</v>
      </c>
      <c r="E47" s="31">
        <v>0</v>
      </c>
      <c r="F47" s="40"/>
      <c r="G47" s="102">
        <f>G20-G46</f>
        <v>0</v>
      </c>
    </row>
    <row r="48" spans="1:8" s="2" customFormat="1" ht="15.75" x14ac:dyDescent="0.25">
      <c r="B48" s="18"/>
      <c r="C48" s="98"/>
      <c r="D48" s="104">
        <v>0</v>
      </c>
      <c r="E48" s="12"/>
      <c r="F48" s="105"/>
      <c r="G48" s="106"/>
    </row>
    <row r="49" spans="1:7" s="2" customFormat="1" ht="15.75" x14ac:dyDescent="0.25">
      <c r="A49" s="2" t="s">
        <v>55</v>
      </c>
      <c r="B49" s="20">
        <v>18748</v>
      </c>
      <c r="C49" s="98"/>
      <c r="D49" s="20">
        <f>B50</f>
        <v>25259</v>
      </c>
      <c r="E49" s="20"/>
      <c r="F49" s="42"/>
      <c r="G49" s="50">
        <f>D50</f>
        <v>-79384</v>
      </c>
    </row>
    <row r="50" spans="1:7" s="2" customFormat="1" ht="15.75" x14ac:dyDescent="0.25">
      <c r="A50" s="2" t="s">
        <v>56</v>
      </c>
      <c r="B50" s="20">
        <f>B49+B47</f>
        <v>25259</v>
      </c>
      <c r="C50" s="98"/>
      <c r="D50" s="44">
        <f>D49+D47</f>
        <v>-79384</v>
      </c>
      <c r="E50" s="57"/>
      <c r="F50" s="42"/>
      <c r="G50" s="50">
        <f>G49+G47</f>
        <v>-79384</v>
      </c>
    </row>
    <row r="51" spans="1:7" s="2" customFormat="1" ht="15.75" x14ac:dyDescent="0.25">
      <c r="A51" s="12"/>
      <c r="B51" s="18"/>
      <c r="C51" s="93"/>
      <c r="D51" s="18"/>
      <c r="E51" s="18"/>
      <c r="F51" s="39"/>
      <c r="G51" s="47"/>
    </row>
    <row r="52" spans="1:7" s="2" customFormat="1" ht="15.75" x14ac:dyDescent="0.25">
      <c r="A52" s="81"/>
      <c r="B52" s="19"/>
      <c r="C52" s="94"/>
      <c r="D52" s="45"/>
      <c r="E52" s="10"/>
      <c r="F52" s="35"/>
      <c r="G52" s="48"/>
    </row>
    <row r="53" spans="1:7" s="2" customFormat="1" ht="15.75" x14ac:dyDescent="0.25">
      <c r="A53" s="12"/>
      <c r="B53" s="18"/>
      <c r="C53" s="93"/>
      <c r="D53" s="18"/>
      <c r="E53" s="18"/>
      <c r="F53" s="39"/>
      <c r="G53" s="18"/>
    </row>
    <row r="54" spans="1:7" s="2" customFormat="1" ht="15.75" x14ac:dyDescent="0.25">
      <c r="A54" s="12"/>
      <c r="B54" s="18"/>
      <c r="C54" s="93"/>
      <c r="D54" s="18"/>
      <c r="E54" s="18"/>
      <c r="F54" s="39"/>
      <c r="G54" s="18"/>
    </row>
    <row r="55" spans="1:7" s="2" customFormat="1" ht="15.75" x14ac:dyDescent="0.25">
      <c r="A55" s="12"/>
      <c r="B55" s="18"/>
      <c r="C55" s="93"/>
      <c r="D55" s="18"/>
      <c r="E55" s="18"/>
      <c r="F55" s="39"/>
      <c r="G55" s="18"/>
    </row>
    <row r="56" spans="1:7" s="2" customFormat="1" ht="15.75" x14ac:dyDescent="0.25">
      <c r="C56" s="16"/>
      <c r="D56" s="33"/>
      <c r="F56" s="39"/>
      <c r="G56" s="47"/>
    </row>
    <row r="57" spans="1:7" s="2" customFormat="1" ht="15.75" x14ac:dyDescent="0.25">
      <c r="C57" s="16"/>
      <c r="D57" s="11"/>
      <c r="F57" s="39"/>
      <c r="G57" s="47"/>
    </row>
    <row r="58" spans="1:7" s="2" customFormat="1" ht="15.75" x14ac:dyDescent="0.25">
      <c r="C58" s="16"/>
      <c r="D58" s="11"/>
      <c r="F58" s="39"/>
      <c r="G58" s="47"/>
    </row>
    <row r="59" spans="1:7" s="2" customFormat="1" ht="15.75" x14ac:dyDescent="0.25">
      <c r="C59" s="16"/>
      <c r="D59" s="11"/>
      <c r="F59" s="39"/>
      <c r="G59" s="47"/>
    </row>
    <row r="60" spans="1:7" s="2" customFormat="1" ht="15.75" x14ac:dyDescent="0.25">
      <c r="C60" s="16"/>
      <c r="D60" s="11"/>
      <c r="F60" s="39"/>
      <c r="G60" s="47"/>
    </row>
    <row r="61" spans="1:7" s="2" customFormat="1" ht="15.75" x14ac:dyDescent="0.25">
      <c r="C61" s="16"/>
      <c r="D61" s="11"/>
      <c r="F61" s="39"/>
      <c r="G61" s="47"/>
    </row>
    <row r="62" spans="1:7" s="2" customFormat="1" ht="15.75" x14ac:dyDescent="0.25">
      <c r="C62" s="16"/>
      <c r="D62" s="11"/>
      <c r="F62" s="39"/>
      <c r="G62" s="47"/>
    </row>
    <row r="63" spans="1:7" s="2" customFormat="1" ht="15.75" x14ac:dyDescent="0.25">
      <c r="C63" s="16"/>
      <c r="D63" s="11"/>
      <c r="F63" s="39"/>
      <c r="G63" s="47"/>
    </row>
    <row r="64" spans="1:7" s="2" customFormat="1" ht="15.75" x14ac:dyDescent="0.25">
      <c r="C64" s="16"/>
      <c r="D64" s="11"/>
      <c r="F64" s="39"/>
      <c r="G64" s="47"/>
    </row>
    <row r="65" spans="1:7" s="2" customFormat="1" ht="15.75" x14ac:dyDescent="0.25">
      <c r="C65" s="16"/>
      <c r="D65" s="11"/>
      <c r="F65" s="39"/>
      <c r="G65" s="47"/>
    </row>
    <row r="66" spans="1:7" s="2" customFormat="1" ht="15.75" x14ac:dyDescent="0.25">
      <c r="C66" s="16"/>
      <c r="D66" s="11"/>
      <c r="F66" s="39"/>
      <c r="G66" s="47"/>
    </row>
    <row r="67" spans="1:7" s="2" customFormat="1" ht="15.75" x14ac:dyDescent="0.25">
      <c r="C67" s="16"/>
      <c r="D67" s="11"/>
      <c r="F67" s="39"/>
      <c r="G67" s="47"/>
    </row>
    <row r="68" spans="1:7" s="2" customFormat="1" ht="15.75" x14ac:dyDescent="0.25">
      <c r="C68" s="16"/>
      <c r="D68" s="11"/>
      <c r="F68" s="39"/>
      <c r="G68" s="47"/>
    </row>
    <row r="69" spans="1:7" s="2" customFormat="1" ht="15.75" x14ac:dyDescent="0.25">
      <c r="C69" s="16"/>
      <c r="D69" s="11"/>
      <c r="F69" s="39"/>
      <c r="G69" s="47"/>
    </row>
    <row r="70" spans="1:7" s="2" customFormat="1" ht="15.75" x14ac:dyDescent="0.25">
      <c r="C70" s="16"/>
      <c r="D70" s="11"/>
      <c r="F70" s="39"/>
      <c r="G70" s="47"/>
    </row>
    <row r="71" spans="1:7" s="2" customFormat="1" ht="15.75" x14ac:dyDescent="0.25">
      <c r="C71" s="16"/>
      <c r="D71" s="11"/>
      <c r="F71" s="39"/>
      <c r="G71" s="47"/>
    </row>
    <row r="72" spans="1:7" s="2" customFormat="1" ht="15.75" x14ac:dyDescent="0.25">
      <c r="C72" s="16"/>
      <c r="D72" s="11"/>
      <c r="F72" s="39"/>
      <c r="G72" s="47"/>
    </row>
    <row r="73" spans="1:7" s="2" customFormat="1" ht="15.75" x14ac:dyDescent="0.25">
      <c r="C73" s="82"/>
      <c r="D73" s="32"/>
      <c r="E73" s="3"/>
      <c r="F73" s="36"/>
      <c r="G73" s="69"/>
    </row>
    <row r="74" spans="1:7" s="2" customFormat="1" ht="15.75" x14ac:dyDescent="0.25">
      <c r="C74" s="3"/>
      <c r="F74" s="36"/>
    </row>
    <row r="75" spans="1:7" s="2" customFormat="1" ht="15.75" x14ac:dyDescent="0.25">
      <c r="C75" s="3"/>
      <c r="D75" s="3"/>
      <c r="F75" s="36"/>
    </row>
    <row r="76" spans="1:7" s="2" customFormat="1" ht="15.75" x14ac:dyDescent="0.25">
      <c r="C76" s="3"/>
      <c r="E76" s="4"/>
      <c r="F76" s="36"/>
    </row>
    <row r="77" spans="1:7" s="55" customFormat="1" ht="15.75" x14ac:dyDescent="0.25">
      <c r="C77" s="95"/>
      <c r="F77" s="56"/>
    </row>
    <row r="78" spans="1:7" s="55" customFormat="1" ht="15.75" x14ac:dyDescent="0.25">
      <c r="C78" s="86"/>
      <c r="D78" s="21"/>
      <c r="F78" s="42"/>
      <c r="G78" s="50"/>
    </row>
    <row r="79" spans="1:7" s="55" customFormat="1" ht="15.75" x14ac:dyDescent="0.25">
      <c r="A79" s="57"/>
      <c r="B79" s="58"/>
      <c r="C79" s="96"/>
      <c r="D79" s="59"/>
      <c r="E79" s="60"/>
      <c r="F79" s="61"/>
      <c r="G79" s="59"/>
    </row>
    <row r="80" spans="1:7" s="55" customFormat="1" ht="15.75" x14ac:dyDescent="0.25">
      <c r="A80" s="57"/>
      <c r="B80" s="59"/>
      <c r="C80" s="97"/>
      <c r="D80" s="58"/>
      <c r="E80" s="60"/>
      <c r="F80" s="61"/>
      <c r="G80" s="62"/>
    </row>
    <row r="81" spans="1:7" s="55" customFormat="1" ht="15.75" x14ac:dyDescent="0.25">
      <c r="A81" s="57"/>
      <c r="B81" s="63"/>
      <c r="C81" s="97"/>
      <c r="D81" s="64"/>
      <c r="E81" s="65"/>
      <c r="F81" s="61"/>
      <c r="G81" s="62"/>
    </row>
    <row r="82" spans="1:7" s="55" customFormat="1" ht="15.75" x14ac:dyDescent="0.25">
      <c r="A82" s="23"/>
      <c r="B82" s="21"/>
      <c r="C82" s="87"/>
      <c r="D82" s="21"/>
      <c r="E82" s="21"/>
      <c r="F82" s="42"/>
      <c r="G82" s="50"/>
    </row>
    <row r="83" spans="1:7" s="55" customFormat="1" ht="15.75" x14ac:dyDescent="0.25">
      <c r="A83" s="23"/>
      <c r="B83" s="21"/>
      <c r="C83" s="87"/>
      <c r="D83" s="21"/>
      <c r="E83" s="21"/>
      <c r="F83" s="42"/>
      <c r="G83" s="50"/>
    </row>
    <row r="84" spans="1:7" s="55" customFormat="1" ht="15.75" x14ac:dyDescent="0.25">
      <c r="A84" s="23"/>
      <c r="B84" s="22"/>
      <c r="C84" s="87"/>
      <c r="D84" s="22"/>
      <c r="E84" s="21"/>
      <c r="F84" s="42"/>
      <c r="G84" s="50"/>
    </row>
    <row r="85" spans="1:7" s="55" customFormat="1" ht="15.75" x14ac:dyDescent="0.25">
      <c r="A85" s="23"/>
      <c r="B85" s="22"/>
      <c r="C85" s="87"/>
      <c r="D85" s="22"/>
      <c r="E85" s="21"/>
      <c r="F85" s="42"/>
      <c r="G85" s="50"/>
    </row>
    <row r="86" spans="1:7" s="55" customFormat="1" ht="15.75" x14ac:dyDescent="0.25">
      <c r="A86" s="66"/>
      <c r="B86" s="20"/>
      <c r="C86" s="87"/>
      <c r="D86" s="20"/>
      <c r="E86" s="67"/>
      <c r="F86" s="42"/>
      <c r="G86" s="50"/>
    </row>
    <row r="87" spans="1:7" s="55" customFormat="1" ht="15.75" x14ac:dyDescent="0.25">
      <c r="A87" s="57"/>
      <c r="B87" s="20"/>
      <c r="C87" s="87"/>
      <c r="D87" s="20"/>
      <c r="F87" s="42"/>
      <c r="G87" s="50"/>
    </row>
    <row r="88" spans="1:7" s="55" customFormat="1" ht="15.75" x14ac:dyDescent="0.25">
      <c r="A88" s="23"/>
      <c r="B88" s="21"/>
      <c r="C88" s="87"/>
      <c r="D88" s="21"/>
      <c r="E88" s="21"/>
      <c r="F88" s="42"/>
      <c r="G88" s="50"/>
    </row>
    <row r="89" spans="1:7" s="55" customFormat="1" ht="15.75" x14ac:dyDescent="0.25">
      <c r="A89" s="23"/>
      <c r="B89" s="21"/>
      <c r="C89" s="87"/>
      <c r="D89" s="21"/>
      <c r="E89" s="21"/>
      <c r="F89" s="42"/>
      <c r="G89" s="50"/>
    </row>
    <row r="90" spans="1:7" s="55" customFormat="1" ht="15.75" x14ac:dyDescent="0.25">
      <c r="A90" s="23"/>
      <c r="B90" s="21"/>
      <c r="C90" s="87"/>
      <c r="D90" s="21"/>
      <c r="E90" s="21"/>
      <c r="F90" s="42"/>
      <c r="G90" s="50"/>
    </row>
    <row r="91" spans="1:7" s="55" customFormat="1" ht="13.15" customHeight="1" x14ac:dyDescent="0.25">
      <c r="A91" s="23"/>
      <c r="B91" s="21"/>
      <c r="C91" s="87"/>
      <c r="D91" s="21"/>
      <c r="E91" s="21"/>
      <c r="F91" s="42"/>
      <c r="G91" s="50"/>
    </row>
    <row r="92" spans="1:7" s="55" customFormat="1" ht="15.75" x14ac:dyDescent="0.25">
      <c r="A92" s="66"/>
      <c r="B92" s="20"/>
      <c r="C92" s="87"/>
      <c r="D92" s="20"/>
      <c r="E92" s="67"/>
      <c r="F92" s="42"/>
      <c r="G92" s="50"/>
    </row>
    <row r="93" spans="1:7" s="55" customFormat="1" ht="15.75" x14ac:dyDescent="0.25">
      <c r="A93" s="66"/>
      <c r="B93" s="26"/>
      <c r="C93" s="87"/>
      <c r="D93" s="26"/>
      <c r="E93" s="22"/>
      <c r="F93" s="42"/>
      <c r="G93" s="50"/>
    </row>
    <row r="94" spans="1:7" s="55" customFormat="1" ht="15.75" x14ac:dyDescent="0.25">
      <c r="A94" s="66"/>
      <c r="B94" s="26"/>
      <c r="C94" s="98"/>
      <c r="D94" s="26"/>
      <c r="E94" s="21"/>
      <c r="F94" s="42"/>
      <c r="G94" s="50"/>
    </row>
    <row r="95" spans="1:7" s="55" customFormat="1" ht="15.6" customHeight="1" x14ac:dyDescent="0.25">
      <c r="A95" s="66"/>
      <c r="B95" s="26"/>
      <c r="C95" s="98"/>
      <c r="D95" s="26"/>
      <c r="E95" s="22"/>
      <c r="F95" s="42"/>
      <c r="G95" s="50"/>
    </row>
    <row r="96" spans="1:7" s="55" customFormat="1" ht="15.75" x14ac:dyDescent="0.25">
      <c r="A96" s="23"/>
      <c r="B96" s="20"/>
      <c r="C96" s="98"/>
      <c r="D96" s="20"/>
      <c r="F96" s="42"/>
      <c r="G96" s="50"/>
    </row>
    <row r="97" spans="1:7" s="55" customFormat="1" ht="15.75" x14ac:dyDescent="0.25">
      <c r="A97" s="66"/>
      <c r="B97" s="20"/>
      <c r="C97" s="98"/>
      <c r="D97" s="20"/>
      <c r="F97" s="42"/>
      <c r="G97" s="50"/>
    </row>
    <row r="98" spans="1:7" s="55" customFormat="1" ht="15.75" x14ac:dyDescent="0.25">
      <c r="A98" s="66"/>
      <c r="B98" s="20"/>
      <c r="C98" s="98"/>
      <c r="D98" s="20"/>
      <c r="E98" s="21"/>
      <c r="F98" s="42"/>
      <c r="G98" s="50"/>
    </row>
    <row r="99" spans="1:7" s="55" customFormat="1" ht="15.75" x14ac:dyDescent="0.25">
      <c r="A99" s="66"/>
      <c r="B99" s="20"/>
      <c r="C99" s="98"/>
      <c r="D99" s="20"/>
      <c r="E99" s="21"/>
      <c r="F99" s="42"/>
      <c r="G99" s="50"/>
    </row>
    <row r="100" spans="1:7" s="68" customFormat="1" ht="15.75" x14ac:dyDescent="0.25">
      <c r="A100" s="23"/>
      <c r="B100" s="20"/>
      <c r="C100" s="98"/>
      <c r="D100" s="20"/>
      <c r="E100" s="21"/>
      <c r="F100" s="42"/>
      <c r="G100" s="50"/>
    </row>
    <row r="101" spans="1:7" s="68" customFormat="1" ht="15.75" x14ac:dyDescent="0.25">
      <c r="A101" s="66"/>
      <c r="B101" s="20"/>
      <c r="C101" s="98"/>
      <c r="D101" s="20"/>
      <c r="E101" s="21"/>
      <c r="F101" s="42"/>
      <c r="G101" s="50"/>
    </row>
    <row r="102" spans="1:7" s="68" customFormat="1" ht="15.75" x14ac:dyDescent="0.25">
      <c r="A102" s="66"/>
      <c r="B102" s="20"/>
      <c r="C102" s="98"/>
      <c r="D102" s="20"/>
      <c r="E102" s="21"/>
      <c r="F102" s="42"/>
      <c r="G102" s="50"/>
    </row>
    <row r="103" spans="1:7" ht="15.75" x14ac:dyDescent="0.25">
      <c r="A103" s="25"/>
      <c r="B103" s="20"/>
      <c r="C103" s="98"/>
      <c r="D103" s="20"/>
      <c r="E103" s="21"/>
      <c r="F103" s="42"/>
      <c r="G103" s="50"/>
    </row>
    <row r="104" spans="1:7" ht="15.75" x14ac:dyDescent="0.25">
      <c r="A104" s="2"/>
      <c r="B104" s="2"/>
      <c r="C104" s="3"/>
      <c r="D104" s="2"/>
      <c r="E104" s="2"/>
      <c r="F104" s="36"/>
      <c r="G104" s="47"/>
    </row>
  </sheetData>
  <printOptions gridLines="1"/>
  <pageMargins left="0.25" right="0.25" top="0.75" bottom="0.75" header="0.3" footer="0.3"/>
  <pageSetup scale="70" fitToWidth="0" fitToHeight="0" orientation="portrait" r:id="rId1"/>
  <ignoredErrors>
    <ignoredError sqref="F2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Shasta Johnson</dc:creator>
  <cp:lastModifiedBy>Guy Johnson STMD</cp:lastModifiedBy>
  <cp:lastPrinted>2022-01-26T17:18:24Z</cp:lastPrinted>
  <dcterms:created xsi:type="dcterms:W3CDTF">2010-11-01T01:38:11Z</dcterms:created>
  <dcterms:modified xsi:type="dcterms:W3CDTF">2022-07-06T02:10:33Z</dcterms:modified>
</cp:coreProperties>
</file>